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color rgb="0055627A"/>
      <sz val="8"/>
    </font>
    <font>
      <b val="1"/>
      <color rgb="00FFFFFF"/>
      <sz val="9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164" fontId="0" fillId="3" borderId="1" pivotButton="0" quotePrefix="0" xfId="0"/>
    <xf numFmtId="0" fontId="4" fillId="0" borderId="0" applyAlignment="1" pivotButton="0" quotePrefix="0" xfId="0">
      <alignment horizontal="center"/>
    </xf>
    <xf numFmtId="0" fontId="5" fillId="4" borderId="1" applyAlignment="1" pivotButton="0" quotePrefix="0" xfId="0">
      <alignment horizontal="center" wrapText="1"/>
    </xf>
    <xf numFmtId="0" fontId="0" fillId="3" borderId="1" pivotButton="0" quotePrefix="0" xfId="0"/>
    <xf numFmtId="0" fontId="0" fillId="5" borderId="1" pivotButton="0" quotePrefix="0" xfId="0"/>
    <xf numFmtId="165" fontId="0" fillId="5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B4302A"/>
      </font>
      <fill>
        <patternFill patternType="solid">
          <fgColor rgb="00FDE7E5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3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3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3.5" customWidth="1" min="3" max="3"/>
    <col width="3.5" customWidth="1" min="4" max="4"/>
    <col width="3.5" customWidth="1" min="5" max="5"/>
    <col width="3.5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  <col width="3.5" customWidth="1" min="24" max="24"/>
    <col width="3.5" customWidth="1" min="25" max="25"/>
    <col width="3.5" customWidth="1" min="26" max="26"/>
    <col width="3.5" customWidth="1" min="27" max="27"/>
    <col width="3.5" customWidth="1" min="28" max="28"/>
    <col width="3.5" customWidth="1" min="29" max="29"/>
    <col width="3.5" customWidth="1" min="30" max="30"/>
    <col width="3.5" customWidth="1" min="31" max="31"/>
    <col width="3.5" customWidth="1" min="32" max="32"/>
    <col width="3.5" customWidth="1" min="33" max="33"/>
    <col width="9" customWidth="1" min="34" max="34"/>
    <col width="9" customWidth="1" min="35" max="35"/>
    <col width="8" customWidth="1" min="36" max="36"/>
    <col width="9" customWidth="1" min="37" max="37"/>
    <col width="12" customWidth="1" min="38" max="38"/>
  </cols>
  <sheetData>
    <row r="1" ht="34" customHeight="1">
      <c r="A1" s="1" t="inlineStr">
        <is>
          <t>Attendance Sheet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</row>
    <row r="2">
      <c r="A2" s="3" t="inlineStr">
        <is>
          <t>Mark P (present), A (absent), L (late) or H (half day). Percentages calculate automatically.</t>
        </is>
      </c>
    </row>
    <row r="3">
      <c r="A3" s="4" t="inlineStr">
        <is>
          <t>Month starting</t>
        </is>
      </c>
      <c r="C3" s="5" t="n">
        <v>46082</v>
      </c>
    </row>
    <row r="4">
      <c r="C4" s="6">
        <f>IF(MONTH($C$3+0)=MONTH($C$3),LEFT(TEXT($C$3+0,"ddd"),2),"")</f>
        <v/>
      </c>
      <c r="D4" s="6">
        <f>IF(MONTH($C$3+1)=MONTH($C$3),LEFT(TEXT($C$3+1,"ddd"),2),"")</f>
        <v/>
      </c>
      <c r="E4" s="6">
        <f>IF(MONTH($C$3+2)=MONTH($C$3),LEFT(TEXT($C$3+2,"ddd"),2),"")</f>
        <v/>
      </c>
      <c r="F4" s="6">
        <f>IF(MONTH($C$3+3)=MONTH($C$3),LEFT(TEXT($C$3+3,"ddd"),2),"")</f>
        <v/>
      </c>
      <c r="G4" s="6">
        <f>IF(MONTH($C$3+4)=MONTH($C$3),LEFT(TEXT($C$3+4,"ddd"),2),"")</f>
        <v/>
      </c>
      <c r="H4" s="6">
        <f>IF(MONTH($C$3+5)=MONTH($C$3),LEFT(TEXT($C$3+5,"ddd"),2),"")</f>
        <v/>
      </c>
      <c r="I4" s="6">
        <f>IF(MONTH($C$3+6)=MONTH($C$3),LEFT(TEXT($C$3+6,"ddd"),2),"")</f>
        <v/>
      </c>
      <c r="J4" s="6">
        <f>IF(MONTH($C$3+7)=MONTH($C$3),LEFT(TEXT($C$3+7,"ddd"),2),"")</f>
        <v/>
      </c>
      <c r="K4" s="6">
        <f>IF(MONTH($C$3+8)=MONTH($C$3),LEFT(TEXT($C$3+8,"ddd"),2),"")</f>
        <v/>
      </c>
      <c r="L4" s="6">
        <f>IF(MONTH($C$3+9)=MONTH($C$3),LEFT(TEXT($C$3+9,"ddd"),2),"")</f>
        <v/>
      </c>
      <c r="M4" s="6">
        <f>IF(MONTH($C$3+10)=MONTH($C$3),LEFT(TEXT($C$3+10,"ddd"),2),"")</f>
        <v/>
      </c>
      <c r="N4" s="6">
        <f>IF(MONTH($C$3+11)=MONTH($C$3),LEFT(TEXT($C$3+11,"ddd"),2),"")</f>
        <v/>
      </c>
      <c r="O4" s="6">
        <f>IF(MONTH($C$3+12)=MONTH($C$3),LEFT(TEXT($C$3+12,"ddd"),2),"")</f>
        <v/>
      </c>
      <c r="P4" s="6">
        <f>IF(MONTH($C$3+13)=MONTH($C$3),LEFT(TEXT($C$3+13,"ddd"),2),"")</f>
        <v/>
      </c>
      <c r="Q4" s="6">
        <f>IF(MONTH($C$3+14)=MONTH($C$3),LEFT(TEXT($C$3+14,"ddd"),2),"")</f>
        <v/>
      </c>
      <c r="R4" s="6">
        <f>IF(MONTH($C$3+15)=MONTH($C$3),LEFT(TEXT($C$3+15,"ddd"),2),"")</f>
        <v/>
      </c>
      <c r="S4" s="6">
        <f>IF(MONTH($C$3+16)=MONTH($C$3),LEFT(TEXT($C$3+16,"ddd"),2),"")</f>
        <v/>
      </c>
      <c r="T4" s="6">
        <f>IF(MONTH($C$3+17)=MONTH($C$3),LEFT(TEXT($C$3+17,"ddd"),2),"")</f>
        <v/>
      </c>
      <c r="U4" s="6">
        <f>IF(MONTH($C$3+18)=MONTH($C$3),LEFT(TEXT($C$3+18,"ddd"),2),"")</f>
        <v/>
      </c>
      <c r="V4" s="6">
        <f>IF(MONTH($C$3+19)=MONTH($C$3),LEFT(TEXT($C$3+19,"ddd"),2),"")</f>
        <v/>
      </c>
      <c r="W4" s="6">
        <f>IF(MONTH($C$3+20)=MONTH($C$3),LEFT(TEXT($C$3+20,"ddd"),2),"")</f>
        <v/>
      </c>
      <c r="X4" s="6">
        <f>IF(MONTH($C$3+21)=MONTH($C$3),LEFT(TEXT($C$3+21,"ddd"),2),"")</f>
        <v/>
      </c>
      <c r="Y4" s="6">
        <f>IF(MONTH($C$3+22)=MONTH($C$3),LEFT(TEXT($C$3+22,"ddd"),2),"")</f>
        <v/>
      </c>
      <c r="Z4" s="6">
        <f>IF(MONTH($C$3+23)=MONTH($C$3),LEFT(TEXT($C$3+23,"ddd"),2),"")</f>
        <v/>
      </c>
      <c r="AA4" s="6">
        <f>IF(MONTH($C$3+24)=MONTH($C$3),LEFT(TEXT($C$3+24,"ddd"),2),"")</f>
        <v/>
      </c>
      <c r="AB4" s="6">
        <f>IF(MONTH($C$3+25)=MONTH($C$3),LEFT(TEXT($C$3+25,"ddd"),2),"")</f>
        <v/>
      </c>
      <c r="AC4" s="6">
        <f>IF(MONTH($C$3+26)=MONTH($C$3),LEFT(TEXT($C$3+26,"ddd"),2),"")</f>
        <v/>
      </c>
      <c r="AD4" s="6">
        <f>IF(MONTH($C$3+27)=MONTH($C$3),LEFT(TEXT($C$3+27,"ddd"),2),"")</f>
        <v/>
      </c>
      <c r="AE4" s="6">
        <f>IF(MONTH($C$3+28)=MONTH($C$3),LEFT(TEXT($C$3+28,"ddd"),2),"")</f>
        <v/>
      </c>
      <c r="AF4" s="6">
        <f>IF(MONTH($C$3+29)=MONTH($C$3),LEFT(TEXT($C$3+29,"ddd"),2),"")</f>
        <v/>
      </c>
      <c r="AG4" s="6">
        <f>IF(MONTH($C$3+30)=MONTH($C$3),LEFT(TEXT($C$3+30,"ddd"),2),"")</f>
        <v/>
      </c>
    </row>
    <row r="5">
      <c r="A5" s="7" t="inlineStr">
        <is>
          <t>No.</t>
        </is>
      </c>
      <c r="B5" s="7" t="inlineStr">
        <is>
          <t>Name</t>
        </is>
      </c>
      <c r="C5" s="7">
        <f>IF(MONTH($C$3+0)=MONTH($C$3),DAY($C$3+0),"")</f>
        <v/>
      </c>
      <c r="D5" s="7">
        <f>IF(MONTH($C$3+1)=MONTH($C$3),DAY($C$3+1),"")</f>
        <v/>
      </c>
      <c r="E5" s="7">
        <f>IF(MONTH($C$3+2)=MONTH($C$3),DAY($C$3+2),"")</f>
        <v/>
      </c>
      <c r="F5" s="7">
        <f>IF(MONTH($C$3+3)=MONTH($C$3),DAY($C$3+3),"")</f>
        <v/>
      </c>
      <c r="G5" s="7">
        <f>IF(MONTH($C$3+4)=MONTH($C$3),DAY($C$3+4),"")</f>
        <v/>
      </c>
      <c r="H5" s="7">
        <f>IF(MONTH($C$3+5)=MONTH($C$3),DAY($C$3+5),"")</f>
        <v/>
      </c>
      <c r="I5" s="7">
        <f>IF(MONTH($C$3+6)=MONTH($C$3),DAY($C$3+6),"")</f>
        <v/>
      </c>
      <c r="J5" s="7">
        <f>IF(MONTH($C$3+7)=MONTH($C$3),DAY($C$3+7),"")</f>
        <v/>
      </c>
      <c r="K5" s="7">
        <f>IF(MONTH($C$3+8)=MONTH($C$3),DAY($C$3+8),"")</f>
        <v/>
      </c>
      <c r="L5" s="7">
        <f>IF(MONTH($C$3+9)=MONTH($C$3),DAY($C$3+9),"")</f>
        <v/>
      </c>
      <c r="M5" s="7">
        <f>IF(MONTH($C$3+10)=MONTH($C$3),DAY($C$3+10),"")</f>
        <v/>
      </c>
      <c r="N5" s="7">
        <f>IF(MONTH($C$3+11)=MONTH($C$3),DAY($C$3+11),"")</f>
        <v/>
      </c>
      <c r="O5" s="7">
        <f>IF(MONTH($C$3+12)=MONTH($C$3),DAY($C$3+12),"")</f>
        <v/>
      </c>
      <c r="P5" s="7">
        <f>IF(MONTH($C$3+13)=MONTH($C$3),DAY($C$3+13),"")</f>
        <v/>
      </c>
      <c r="Q5" s="7">
        <f>IF(MONTH($C$3+14)=MONTH($C$3),DAY($C$3+14),"")</f>
        <v/>
      </c>
      <c r="R5" s="7">
        <f>IF(MONTH($C$3+15)=MONTH($C$3),DAY($C$3+15),"")</f>
        <v/>
      </c>
      <c r="S5" s="7">
        <f>IF(MONTH($C$3+16)=MONTH($C$3),DAY($C$3+16),"")</f>
        <v/>
      </c>
      <c r="T5" s="7">
        <f>IF(MONTH($C$3+17)=MONTH($C$3),DAY($C$3+17),"")</f>
        <v/>
      </c>
      <c r="U5" s="7">
        <f>IF(MONTH($C$3+18)=MONTH($C$3),DAY($C$3+18),"")</f>
        <v/>
      </c>
      <c r="V5" s="7">
        <f>IF(MONTH($C$3+19)=MONTH($C$3),DAY($C$3+19),"")</f>
        <v/>
      </c>
      <c r="W5" s="7">
        <f>IF(MONTH($C$3+20)=MONTH($C$3),DAY($C$3+20),"")</f>
        <v/>
      </c>
      <c r="X5" s="7">
        <f>IF(MONTH($C$3+21)=MONTH($C$3),DAY($C$3+21),"")</f>
        <v/>
      </c>
      <c r="Y5" s="7">
        <f>IF(MONTH($C$3+22)=MONTH($C$3),DAY($C$3+22),"")</f>
        <v/>
      </c>
      <c r="Z5" s="7">
        <f>IF(MONTH($C$3+23)=MONTH($C$3),DAY($C$3+23),"")</f>
        <v/>
      </c>
      <c r="AA5" s="7">
        <f>IF(MONTH($C$3+24)=MONTH($C$3),DAY($C$3+24),"")</f>
        <v/>
      </c>
      <c r="AB5" s="7">
        <f>IF(MONTH($C$3+25)=MONTH($C$3),DAY($C$3+25),"")</f>
        <v/>
      </c>
      <c r="AC5" s="7">
        <f>IF(MONTH($C$3+26)=MONTH($C$3),DAY($C$3+26),"")</f>
        <v/>
      </c>
      <c r="AD5" s="7">
        <f>IF(MONTH($C$3+27)=MONTH($C$3),DAY($C$3+27),"")</f>
        <v/>
      </c>
      <c r="AE5" s="7">
        <f>IF(MONTH($C$3+28)=MONTH($C$3),DAY($C$3+28),"")</f>
        <v/>
      </c>
      <c r="AF5" s="7">
        <f>IF(MONTH($C$3+29)=MONTH($C$3),DAY($C$3+29),"")</f>
        <v/>
      </c>
      <c r="AG5" s="7">
        <f>IF(MONTH($C$3+30)=MONTH($C$3),DAY($C$3+30),"")</f>
        <v/>
      </c>
      <c r="AH5" s="7" t="inlineStr">
        <is>
          <t>Present</t>
        </is>
      </c>
      <c r="AI5" s="7" t="inlineStr">
        <is>
          <t>Absent</t>
        </is>
      </c>
      <c r="AJ5" s="7" t="inlineStr">
        <is>
          <t>Late</t>
        </is>
      </c>
      <c r="AK5" s="7" t="inlineStr">
        <is>
          <t>Half day</t>
        </is>
      </c>
      <c r="AL5" s="7" t="inlineStr">
        <is>
          <t>Attendance %</t>
        </is>
      </c>
    </row>
    <row r="6">
      <c r="A6" s="8" t="n">
        <v>1</v>
      </c>
      <c r="B6" s="8" t="inlineStr">
        <is>
          <t>Ayesha Khan</t>
        </is>
      </c>
      <c r="C6" s="8" t="inlineStr">
        <is>
          <t>P</t>
        </is>
      </c>
      <c r="D6" s="8" t="inlineStr">
        <is>
          <t>P</t>
        </is>
      </c>
      <c r="E6" s="8" t="inlineStr">
        <is>
          <t>P</t>
        </is>
      </c>
      <c r="F6" s="8" t="inlineStr">
        <is>
          <t>P</t>
        </is>
      </c>
      <c r="G6" s="8" t="inlineStr">
        <is>
          <t>P</t>
        </is>
      </c>
      <c r="H6" s="8" t="n"/>
      <c r="I6" s="8" t="n"/>
      <c r="J6" s="8" t="inlineStr">
        <is>
          <t>P</t>
        </is>
      </c>
      <c r="K6" s="8" t="inlineStr">
        <is>
          <t>P</t>
        </is>
      </c>
      <c r="L6" s="8" t="inlineStr">
        <is>
          <t>P</t>
        </is>
      </c>
      <c r="M6" s="8" t="inlineStr">
        <is>
          <t>P</t>
        </is>
      </c>
      <c r="N6" s="8" t="inlineStr">
        <is>
          <t>P</t>
        </is>
      </c>
      <c r="O6" s="8" t="n"/>
      <c r="P6" s="8" t="n"/>
      <c r="Q6" s="8" t="inlineStr">
        <is>
          <t>P</t>
        </is>
      </c>
      <c r="R6" s="8" t="inlineStr">
        <is>
          <t>P</t>
        </is>
      </c>
      <c r="S6" s="8" t="inlineStr">
        <is>
          <t>P</t>
        </is>
      </c>
      <c r="T6" s="8" t="inlineStr">
        <is>
          <t>P</t>
        </is>
      </c>
      <c r="U6" s="8" t="inlineStr">
        <is>
          <t>P</t>
        </is>
      </c>
      <c r="V6" s="8" t="n"/>
      <c r="W6" s="8" t="n"/>
      <c r="X6" s="8" t="inlineStr">
        <is>
          <t>P</t>
        </is>
      </c>
      <c r="Y6" s="8" t="inlineStr">
        <is>
          <t>P</t>
        </is>
      </c>
      <c r="Z6" s="8" t="inlineStr">
        <is>
          <t>P</t>
        </is>
      </c>
      <c r="AA6" s="8" t="inlineStr">
        <is>
          <t>L</t>
        </is>
      </c>
      <c r="AB6" s="8" t="inlineStr">
        <is>
          <t>P</t>
        </is>
      </c>
      <c r="AC6" s="8" t="n"/>
      <c r="AD6" s="8" t="n"/>
      <c r="AE6" s="8" t="inlineStr">
        <is>
          <t>P</t>
        </is>
      </c>
      <c r="AF6" s="8" t="inlineStr">
        <is>
          <t>P</t>
        </is>
      </c>
      <c r="AG6" s="8" t="inlineStr">
        <is>
          <t>P</t>
        </is>
      </c>
      <c r="AH6" s="9">
        <f>IF(B6="","",COUNTIF(C6:AG6,"P")+COUNTIF(C6:AG6,"L")+0.5*COUNTIF(C6:AG6,"H"))</f>
        <v/>
      </c>
      <c r="AI6" s="9">
        <f>IF(B6="","",COUNTIF(C6:AG6,"A")+0.5*COUNTIF(C6:AG6,"H"))</f>
        <v/>
      </c>
      <c r="AJ6" s="9">
        <f>IF(B6="","",COUNTIF(C6:AG6,"L"))</f>
        <v/>
      </c>
      <c r="AK6" s="9">
        <f>IF(B6="","",COUNTIF(C6:AG6,"H"))</f>
        <v/>
      </c>
      <c r="AL6" s="10">
        <f>IF(B6="","",IF(AH6+AI6=0,"",AH6/(AH6+AI6)))</f>
        <v/>
      </c>
    </row>
    <row r="7">
      <c r="A7" s="8" t="n">
        <v>2</v>
      </c>
      <c r="B7" s="8" t="inlineStr">
        <is>
          <t>Brian Cole</t>
        </is>
      </c>
      <c r="C7" s="8" t="inlineStr">
        <is>
          <t>P</t>
        </is>
      </c>
      <c r="D7" s="8" t="inlineStr">
        <is>
          <t>P</t>
        </is>
      </c>
      <c r="E7" s="8" t="inlineStr">
        <is>
          <t>A</t>
        </is>
      </c>
      <c r="F7" s="8" t="inlineStr">
        <is>
          <t>P</t>
        </is>
      </c>
      <c r="G7" s="8" t="inlineStr">
        <is>
          <t>P</t>
        </is>
      </c>
      <c r="H7" s="8" t="n"/>
      <c r="I7" s="8" t="n"/>
      <c r="J7" s="8" t="inlineStr">
        <is>
          <t>P</t>
        </is>
      </c>
      <c r="K7" s="8" t="inlineStr">
        <is>
          <t>P</t>
        </is>
      </c>
      <c r="L7" s="8" t="inlineStr">
        <is>
          <t>P</t>
        </is>
      </c>
      <c r="M7" s="8" t="inlineStr">
        <is>
          <t>P</t>
        </is>
      </c>
      <c r="N7" s="8" t="inlineStr">
        <is>
          <t>P</t>
        </is>
      </c>
      <c r="O7" s="8" t="n"/>
      <c r="P7" s="8" t="n"/>
      <c r="Q7" s="8" t="inlineStr">
        <is>
          <t>P</t>
        </is>
      </c>
      <c r="R7" s="8" t="inlineStr">
        <is>
          <t>L</t>
        </is>
      </c>
      <c r="S7" s="8" t="inlineStr">
        <is>
          <t>P</t>
        </is>
      </c>
      <c r="T7" s="8" t="inlineStr">
        <is>
          <t>P</t>
        </is>
      </c>
      <c r="U7" s="8" t="inlineStr">
        <is>
          <t>P</t>
        </is>
      </c>
      <c r="V7" s="8" t="n"/>
      <c r="W7" s="8" t="n"/>
      <c r="X7" s="8" t="inlineStr">
        <is>
          <t>P</t>
        </is>
      </c>
      <c r="Y7" s="8" t="inlineStr">
        <is>
          <t>P</t>
        </is>
      </c>
      <c r="Z7" s="8" t="inlineStr">
        <is>
          <t>P</t>
        </is>
      </c>
      <c r="AA7" s="8" t="inlineStr">
        <is>
          <t>P</t>
        </is>
      </c>
      <c r="AB7" s="8" t="inlineStr">
        <is>
          <t>P</t>
        </is>
      </c>
      <c r="AC7" s="8" t="n"/>
      <c r="AD7" s="8" t="n"/>
      <c r="AE7" s="8" t="inlineStr">
        <is>
          <t>P</t>
        </is>
      </c>
      <c r="AF7" s="8" t="inlineStr">
        <is>
          <t>A</t>
        </is>
      </c>
      <c r="AG7" s="8" t="inlineStr">
        <is>
          <t>P</t>
        </is>
      </c>
      <c r="AH7" s="9">
        <f>IF(B7="","",COUNTIF(C7:AG7,"P")+COUNTIF(C7:AG7,"L")+0.5*COUNTIF(C7:AG7,"H"))</f>
        <v/>
      </c>
      <c r="AI7" s="9">
        <f>IF(B7="","",COUNTIF(C7:AG7,"A")+0.5*COUNTIF(C7:AG7,"H"))</f>
        <v/>
      </c>
      <c r="AJ7" s="9">
        <f>IF(B7="","",COUNTIF(C7:AG7,"L"))</f>
        <v/>
      </c>
      <c r="AK7" s="9">
        <f>IF(B7="","",COUNTIF(C7:AG7,"H"))</f>
        <v/>
      </c>
      <c r="AL7" s="10">
        <f>IF(B7="","",IF(AH7+AI7=0,"",AH7/(AH7+AI7)))</f>
        <v/>
      </c>
    </row>
    <row r="8">
      <c r="A8" s="8" t="n">
        <v>3</v>
      </c>
      <c r="B8" s="8" t="inlineStr">
        <is>
          <t>Carla Mendes</t>
        </is>
      </c>
      <c r="C8" s="8" t="inlineStr">
        <is>
          <t>P</t>
        </is>
      </c>
      <c r="D8" s="8" t="inlineStr">
        <is>
          <t>P</t>
        </is>
      </c>
      <c r="E8" s="8" t="inlineStr">
        <is>
          <t>P</t>
        </is>
      </c>
      <c r="F8" s="8" t="inlineStr">
        <is>
          <t>P</t>
        </is>
      </c>
      <c r="G8" s="8" t="inlineStr">
        <is>
          <t>P</t>
        </is>
      </c>
      <c r="H8" s="8" t="n"/>
      <c r="I8" s="8" t="n"/>
      <c r="J8" s="8" t="inlineStr">
        <is>
          <t>H</t>
        </is>
      </c>
      <c r="K8" s="8" t="inlineStr">
        <is>
          <t>P</t>
        </is>
      </c>
      <c r="L8" s="8" t="inlineStr">
        <is>
          <t>P</t>
        </is>
      </c>
      <c r="M8" s="8" t="inlineStr">
        <is>
          <t>P</t>
        </is>
      </c>
      <c r="N8" s="8" t="inlineStr">
        <is>
          <t>P</t>
        </is>
      </c>
      <c r="O8" s="8" t="n"/>
      <c r="P8" s="8" t="n"/>
      <c r="Q8" s="8" t="inlineStr">
        <is>
          <t>P</t>
        </is>
      </c>
      <c r="R8" s="8" t="inlineStr">
        <is>
          <t>P</t>
        </is>
      </c>
      <c r="S8" s="8" t="inlineStr">
        <is>
          <t>P</t>
        </is>
      </c>
      <c r="T8" s="8" t="inlineStr">
        <is>
          <t>P</t>
        </is>
      </c>
      <c r="U8" s="8" t="inlineStr">
        <is>
          <t>P</t>
        </is>
      </c>
      <c r="V8" s="8" t="n"/>
      <c r="W8" s="8" t="n"/>
      <c r="X8" s="8" t="inlineStr">
        <is>
          <t>P</t>
        </is>
      </c>
      <c r="Y8" s="8" t="inlineStr">
        <is>
          <t>P</t>
        </is>
      </c>
      <c r="Z8" s="8" t="inlineStr">
        <is>
          <t>P</t>
        </is>
      </c>
      <c r="AA8" s="8" t="inlineStr">
        <is>
          <t>P</t>
        </is>
      </c>
      <c r="AB8" s="8" t="inlineStr">
        <is>
          <t>P</t>
        </is>
      </c>
      <c r="AC8" s="8" t="n"/>
      <c r="AD8" s="8" t="n"/>
      <c r="AE8" s="8" t="inlineStr">
        <is>
          <t>P</t>
        </is>
      </c>
      <c r="AF8" s="8" t="inlineStr">
        <is>
          <t>P</t>
        </is>
      </c>
      <c r="AG8" s="8" t="inlineStr">
        <is>
          <t>P</t>
        </is>
      </c>
      <c r="AH8" s="9">
        <f>IF(B8="","",COUNTIF(C8:AG8,"P")+COUNTIF(C8:AG8,"L")+0.5*COUNTIF(C8:AG8,"H"))</f>
        <v/>
      </c>
      <c r="AI8" s="9">
        <f>IF(B8="","",COUNTIF(C8:AG8,"A")+0.5*COUNTIF(C8:AG8,"H"))</f>
        <v/>
      </c>
      <c r="AJ8" s="9">
        <f>IF(B8="","",COUNTIF(C8:AG8,"L"))</f>
        <v/>
      </c>
      <c r="AK8" s="9">
        <f>IF(B8="","",COUNTIF(C8:AG8,"H"))</f>
        <v/>
      </c>
      <c r="AL8" s="10">
        <f>IF(B8="","",IF(AH8+AI8=0,"",AH8/(AH8+AI8)))</f>
        <v/>
      </c>
    </row>
    <row r="9">
      <c r="A9" s="8" t="n">
        <v>4</v>
      </c>
      <c r="B9" s="8" t="inlineStr">
        <is>
          <t>Dev Patel</t>
        </is>
      </c>
      <c r="C9" s="8" t="inlineStr">
        <is>
          <t>P</t>
        </is>
      </c>
      <c r="D9" s="8" t="inlineStr">
        <is>
          <t>A</t>
        </is>
      </c>
      <c r="E9" s="8" t="inlineStr">
        <is>
          <t>A</t>
        </is>
      </c>
      <c r="F9" s="8" t="inlineStr">
        <is>
          <t>P</t>
        </is>
      </c>
      <c r="G9" s="8" t="inlineStr">
        <is>
          <t>P</t>
        </is>
      </c>
      <c r="H9" s="8" t="n"/>
      <c r="I9" s="8" t="n"/>
      <c r="J9" s="8" t="inlineStr">
        <is>
          <t>P</t>
        </is>
      </c>
      <c r="K9" s="8" t="inlineStr">
        <is>
          <t>P</t>
        </is>
      </c>
      <c r="L9" s="8" t="inlineStr">
        <is>
          <t>P</t>
        </is>
      </c>
      <c r="M9" s="8" t="inlineStr">
        <is>
          <t>P</t>
        </is>
      </c>
      <c r="N9" s="8" t="inlineStr">
        <is>
          <t>P</t>
        </is>
      </c>
      <c r="O9" s="8" t="n"/>
      <c r="P9" s="8" t="n"/>
      <c r="Q9" s="8" t="inlineStr">
        <is>
          <t>P</t>
        </is>
      </c>
      <c r="R9" s="8" t="inlineStr">
        <is>
          <t>P</t>
        </is>
      </c>
      <c r="S9" s="8" t="inlineStr">
        <is>
          <t>P</t>
        </is>
      </c>
      <c r="T9" s="8" t="inlineStr">
        <is>
          <t>P</t>
        </is>
      </c>
      <c r="U9" s="8" t="inlineStr">
        <is>
          <t>P</t>
        </is>
      </c>
      <c r="V9" s="8" t="n"/>
      <c r="W9" s="8" t="n"/>
      <c r="X9" s="8" t="inlineStr">
        <is>
          <t>P</t>
        </is>
      </c>
      <c r="Y9" s="8" t="inlineStr">
        <is>
          <t>P</t>
        </is>
      </c>
      <c r="Z9" s="8" t="inlineStr">
        <is>
          <t>P</t>
        </is>
      </c>
      <c r="AA9" s="8" t="inlineStr">
        <is>
          <t>P</t>
        </is>
      </c>
      <c r="AB9" s="8" t="inlineStr">
        <is>
          <t>P</t>
        </is>
      </c>
      <c r="AC9" s="8" t="n"/>
      <c r="AD9" s="8" t="n"/>
      <c r="AE9" s="8" t="inlineStr">
        <is>
          <t>P</t>
        </is>
      </c>
      <c r="AF9" s="8" t="inlineStr">
        <is>
          <t>P</t>
        </is>
      </c>
      <c r="AG9" s="8" t="inlineStr">
        <is>
          <t>P</t>
        </is>
      </c>
      <c r="AH9" s="9">
        <f>IF(B9="","",COUNTIF(C9:AG9,"P")+COUNTIF(C9:AG9,"L")+0.5*COUNTIF(C9:AG9,"H"))</f>
        <v/>
      </c>
      <c r="AI9" s="9">
        <f>IF(B9="","",COUNTIF(C9:AG9,"A")+0.5*COUNTIF(C9:AG9,"H"))</f>
        <v/>
      </c>
      <c r="AJ9" s="9">
        <f>IF(B9="","",COUNTIF(C9:AG9,"L"))</f>
        <v/>
      </c>
      <c r="AK9" s="9">
        <f>IF(B9="","",COUNTIF(C9:AG9,"H"))</f>
        <v/>
      </c>
      <c r="AL9" s="10">
        <f>IF(B9="","",IF(AH9+AI9=0,"",AH9/(AH9+AI9)))</f>
        <v/>
      </c>
    </row>
    <row r="10">
      <c r="A10" s="8" t="n">
        <v>5</v>
      </c>
      <c r="B10" s="8" t="inlineStr">
        <is>
          <t>Elena Rossi</t>
        </is>
      </c>
      <c r="C10" s="8" t="inlineStr">
        <is>
          <t>P</t>
        </is>
      </c>
      <c r="D10" s="8" t="inlineStr">
        <is>
          <t>P</t>
        </is>
      </c>
      <c r="E10" s="8" t="inlineStr">
        <is>
          <t>P</t>
        </is>
      </c>
      <c r="F10" s="8" t="inlineStr">
        <is>
          <t>P</t>
        </is>
      </c>
      <c r="G10" s="8" t="inlineStr">
        <is>
          <t>P</t>
        </is>
      </c>
      <c r="H10" s="8" t="n"/>
      <c r="I10" s="8" t="n"/>
      <c r="J10" s="8" t="inlineStr">
        <is>
          <t>P</t>
        </is>
      </c>
      <c r="K10" s="8" t="inlineStr">
        <is>
          <t>P</t>
        </is>
      </c>
      <c r="L10" s="8" t="inlineStr">
        <is>
          <t>P</t>
        </is>
      </c>
      <c r="M10" s="8" t="inlineStr">
        <is>
          <t>P</t>
        </is>
      </c>
      <c r="N10" s="8" t="inlineStr">
        <is>
          <t>P</t>
        </is>
      </c>
      <c r="O10" s="8" t="n"/>
      <c r="P10" s="8" t="n"/>
      <c r="Q10" s="8" t="inlineStr">
        <is>
          <t>P</t>
        </is>
      </c>
      <c r="R10" s="8" t="inlineStr">
        <is>
          <t>P</t>
        </is>
      </c>
      <c r="S10" s="8" t="inlineStr">
        <is>
          <t>P</t>
        </is>
      </c>
      <c r="T10" s="8" t="inlineStr">
        <is>
          <t>P</t>
        </is>
      </c>
      <c r="U10" s="8" t="inlineStr">
        <is>
          <t>P</t>
        </is>
      </c>
      <c r="V10" s="8" t="n"/>
      <c r="W10" s="8" t="n"/>
      <c r="X10" s="8" t="inlineStr">
        <is>
          <t>L</t>
        </is>
      </c>
      <c r="Y10" s="8" t="inlineStr">
        <is>
          <t>P</t>
        </is>
      </c>
      <c r="Z10" s="8" t="inlineStr">
        <is>
          <t>P</t>
        </is>
      </c>
      <c r="AA10" s="8" t="inlineStr">
        <is>
          <t>P</t>
        </is>
      </c>
      <c r="AB10" s="8" t="inlineStr">
        <is>
          <t>P</t>
        </is>
      </c>
      <c r="AC10" s="8" t="n"/>
      <c r="AD10" s="8" t="n"/>
      <c r="AE10" s="8" t="inlineStr">
        <is>
          <t>P</t>
        </is>
      </c>
      <c r="AF10" s="8" t="inlineStr">
        <is>
          <t>P</t>
        </is>
      </c>
      <c r="AG10" s="8" t="inlineStr">
        <is>
          <t>P</t>
        </is>
      </c>
      <c r="AH10" s="9">
        <f>IF(B10="","",COUNTIF(C10:AG10,"P")+COUNTIF(C10:AG10,"L")+0.5*COUNTIF(C10:AG10,"H"))</f>
        <v/>
      </c>
      <c r="AI10" s="9">
        <f>IF(B10="","",COUNTIF(C10:AG10,"A")+0.5*COUNTIF(C10:AG10,"H"))</f>
        <v/>
      </c>
      <c r="AJ10" s="9">
        <f>IF(B10="","",COUNTIF(C10:AG10,"L"))</f>
        <v/>
      </c>
      <c r="AK10" s="9">
        <f>IF(B10="","",COUNTIF(C10:AG10,"H"))</f>
        <v/>
      </c>
      <c r="AL10" s="10">
        <f>IF(B10="","",IF(AH10+AI10=0,"",AH10/(AH10+AI10)))</f>
        <v/>
      </c>
    </row>
    <row r="11">
      <c r="A11" s="8" t="n">
        <v>6</v>
      </c>
      <c r="B11" s="8" t="inlineStr">
        <is>
          <t>Farid Haddad</t>
        </is>
      </c>
      <c r="C11" s="8" t="inlineStr">
        <is>
          <t>P</t>
        </is>
      </c>
      <c r="D11" s="8" t="inlineStr">
        <is>
          <t>P</t>
        </is>
      </c>
      <c r="E11" s="8" t="inlineStr">
        <is>
          <t>P</t>
        </is>
      </c>
      <c r="F11" s="8" t="inlineStr">
        <is>
          <t>P</t>
        </is>
      </c>
      <c r="G11" s="8" t="inlineStr">
        <is>
          <t>P</t>
        </is>
      </c>
      <c r="H11" s="8" t="n"/>
      <c r="I11" s="8" t="n"/>
      <c r="J11" s="8" t="inlineStr">
        <is>
          <t>P</t>
        </is>
      </c>
      <c r="K11" s="8" t="inlineStr">
        <is>
          <t>P</t>
        </is>
      </c>
      <c r="L11" s="8" t="inlineStr">
        <is>
          <t>P</t>
        </is>
      </c>
      <c r="M11" s="8" t="inlineStr">
        <is>
          <t>P</t>
        </is>
      </c>
      <c r="N11" s="8" t="inlineStr">
        <is>
          <t>P</t>
        </is>
      </c>
      <c r="O11" s="8" t="n"/>
      <c r="P11" s="8" t="n"/>
      <c r="Q11" s="8" t="inlineStr">
        <is>
          <t>P</t>
        </is>
      </c>
      <c r="R11" s="8" t="inlineStr">
        <is>
          <t>P</t>
        </is>
      </c>
      <c r="S11" s="8" t="inlineStr">
        <is>
          <t>A</t>
        </is>
      </c>
      <c r="T11" s="8" t="inlineStr">
        <is>
          <t>P</t>
        </is>
      </c>
      <c r="U11" s="8" t="inlineStr">
        <is>
          <t>P</t>
        </is>
      </c>
      <c r="V11" s="8" t="n"/>
      <c r="W11" s="8" t="n"/>
      <c r="X11" s="8" t="inlineStr">
        <is>
          <t>P</t>
        </is>
      </c>
      <c r="Y11" s="8" t="inlineStr">
        <is>
          <t>P</t>
        </is>
      </c>
      <c r="Z11" s="8" t="inlineStr">
        <is>
          <t>P</t>
        </is>
      </c>
      <c r="AA11" s="8" t="inlineStr">
        <is>
          <t>P</t>
        </is>
      </c>
      <c r="AB11" s="8" t="inlineStr">
        <is>
          <t>P</t>
        </is>
      </c>
      <c r="AC11" s="8" t="n"/>
      <c r="AD11" s="8" t="n"/>
      <c r="AE11" s="8" t="inlineStr">
        <is>
          <t>P</t>
        </is>
      </c>
      <c r="AF11" s="8" t="inlineStr">
        <is>
          <t>P</t>
        </is>
      </c>
      <c r="AG11" s="8" t="inlineStr">
        <is>
          <t>P</t>
        </is>
      </c>
      <c r="AH11" s="9">
        <f>IF(B11="","",COUNTIF(C11:AG11,"P")+COUNTIF(C11:AG11,"L")+0.5*COUNTIF(C11:AG11,"H"))</f>
        <v/>
      </c>
      <c r="AI11" s="9">
        <f>IF(B11="","",COUNTIF(C11:AG11,"A")+0.5*COUNTIF(C11:AG11,"H"))</f>
        <v/>
      </c>
      <c r="AJ11" s="9">
        <f>IF(B11="","",COUNTIF(C11:AG11,"L"))</f>
        <v/>
      </c>
      <c r="AK11" s="9">
        <f>IF(B11="","",COUNTIF(C11:AG11,"H"))</f>
        <v/>
      </c>
      <c r="AL11" s="10">
        <f>IF(B11="","",IF(AH11+AI11=0,"",AH11/(AH11+AI11)))</f>
        <v/>
      </c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9">
        <f>IF(B12="","",COUNTIF(C12:AG12,"P")+COUNTIF(C12:AG12,"L")+0.5*COUNTIF(C12:AG12,"H"))</f>
        <v/>
      </c>
      <c r="AI12" s="9">
        <f>IF(B12="","",COUNTIF(C12:AG12,"A")+0.5*COUNTIF(C12:AG12,"H"))</f>
        <v/>
      </c>
      <c r="AJ12" s="9">
        <f>IF(B12="","",COUNTIF(C12:AG12,"L"))</f>
        <v/>
      </c>
      <c r="AK12" s="9">
        <f>IF(B12="","",COUNTIF(C12:AG12,"H"))</f>
        <v/>
      </c>
      <c r="AL12" s="10">
        <f>IF(B12="","",IF(AH12+AI12=0,"",AH12/(AH12+AI12)))</f>
        <v/>
      </c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9">
        <f>IF(B13="","",COUNTIF(C13:AG13,"P")+COUNTIF(C13:AG13,"L")+0.5*COUNTIF(C13:AG13,"H"))</f>
        <v/>
      </c>
      <c r="AI13" s="9">
        <f>IF(B13="","",COUNTIF(C13:AG13,"A")+0.5*COUNTIF(C13:AG13,"H"))</f>
        <v/>
      </c>
      <c r="AJ13" s="9">
        <f>IF(B13="","",COUNTIF(C13:AG13,"L"))</f>
        <v/>
      </c>
      <c r="AK13" s="9">
        <f>IF(B13="","",COUNTIF(C13:AG13,"H"))</f>
        <v/>
      </c>
      <c r="AL13" s="10">
        <f>IF(B13="","",IF(AH13+AI13=0,"",AH13/(AH13+AI13)))</f>
        <v/>
      </c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9">
        <f>IF(B14="","",COUNTIF(C14:AG14,"P")+COUNTIF(C14:AG14,"L")+0.5*COUNTIF(C14:AG14,"H"))</f>
        <v/>
      </c>
      <c r="AI14" s="9">
        <f>IF(B14="","",COUNTIF(C14:AG14,"A")+0.5*COUNTIF(C14:AG14,"H"))</f>
        <v/>
      </c>
      <c r="AJ14" s="9">
        <f>IF(B14="","",COUNTIF(C14:AG14,"L"))</f>
        <v/>
      </c>
      <c r="AK14" s="9">
        <f>IF(B14="","",COUNTIF(C14:AG14,"H"))</f>
        <v/>
      </c>
      <c r="AL14" s="10">
        <f>IF(B14="","",IF(AH14+AI14=0,"",AH14/(AH14+AI14)))</f>
        <v/>
      </c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9">
        <f>IF(B15="","",COUNTIF(C15:AG15,"P")+COUNTIF(C15:AG15,"L")+0.5*COUNTIF(C15:AG15,"H"))</f>
        <v/>
      </c>
      <c r="AI15" s="9">
        <f>IF(B15="","",COUNTIF(C15:AG15,"A")+0.5*COUNTIF(C15:AG15,"H"))</f>
        <v/>
      </c>
      <c r="AJ15" s="9">
        <f>IF(B15="","",COUNTIF(C15:AG15,"L"))</f>
        <v/>
      </c>
      <c r="AK15" s="9">
        <f>IF(B15="","",COUNTIF(C15:AG15,"H"))</f>
        <v/>
      </c>
      <c r="AL15" s="10">
        <f>IF(B15="","",IF(AH15+AI15=0,"",AH15/(AH15+AI15)))</f>
        <v/>
      </c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9">
        <f>IF(B16="","",COUNTIF(C16:AG16,"P")+COUNTIF(C16:AG16,"L")+0.5*COUNTIF(C16:AG16,"H"))</f>
        <v/>
      </c>
      <c r="AI16" s="9">
        <f>IF(B16="","",COUNTIF(C16:AG16,"A")+0.5*COUNTIF(C16:AG16,"H"))</f>
        <v/>
      </c>
      <c r="AJ16" s="9">
        <f>IF(B16="","",COUNTIF(C16:AG16,"L"))</f>
        <v/>
      </c>
      <c r="AK16" s="9">
        <f>IF(B16="","",COUNTIF(C16:AG16,"H"))</f>
        <v/>
      </c>
      <c r="AL16" s="10">
        <f>IF(B16="","",IF(AH16+AI16=0,"",AH16/(AH16+AI16)))</f>
        <v/>
      </c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9">
        <f>IF(B17="","",COUNTIF(C17:AG17,"P")+COUNTIF(C17:AG17,"L")+0.5*COUNTIF(C17:AG17,"H"))</f>
        <v/>
      </c>
      <c r="AI17" s="9">
        <f>IF(B17="","",COUNTIF(C17:AG17,"A")+0.5*COUNTIF(C17:AG17,"H"))</f>
        <v/>
      </c>
      <c r="AJ17" s="9">
        <f>IF(B17="","",COUNTIF(C17:AG17,"L"))</f>
        <v/>
      </c>
      <c r="AK17" s="9">
        <f>IF(B17="","",COUNTIF(C17:AG17,"H"))</f>
        <v/>
      </c>
      <c r="AL17" s="10">
        <f>IF(B17="","",IF(AH17+AI17=0,"",AH17/(AH17+AI17)))</f>
        <v/>
      </c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9">
        <f>IF(B18="","",COUNTIF(C18:AG18,"P")+COUNTIF(C18:AG18,"L")+0.5*COUNTIF(C18:AG18,"H"))</f>
        <v/>
      </c>
      <c r="AI18" s="9">
        <f>IF(B18="","",COUNTIF(C18:AG18,"A")+0.5*COUNTIF(C18:AG18,"H"))</f>
        <v/>
      </c>
      <c r="AJ18" s="9">
        <f>IF(B18="","",COUNTIF(C18:AG18,"L"))</f>
        <v/>
      </c>
      <c r="AK18" s="9">
        <f>IF(B18="","",COUNTIF(C18:AG18,"H"))</f>
        <v/>
      </c>
      <c r="AL18" s="10">
        <f>IF(B18="","",IF(AH18+AI18=0,"",AH18/(AH18+AI18)))</f>
        <v/>
      </c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9">
        <f>IF(B19="","",COUNTIF(C19:AG19,"P")+COUNTIF(C19:AG19,"L")+0.5*COUNTIF(C19:AG19,"H"))</f>
        <v/>
      </c>
      <c r="AI19" s="9">
        <f>IF(B19="","",COUNTIF(C19:AG19,"A")+0.5*COUNTIF(C19:AG19,"H"))</f>
        <v/>
      </c>
      <c r="AJ19" s="9">
        <f>IF(B19="","",COUNTIF(C19:AG19,"L"))</f>
        <v/>
      </c>
      <c r="AK19" s="9">
        <f>IF(B19="","",COUNTIF(C19:AG19,"H"))</f>
        <v/>
      </c>
      <c r="AL19" s="10">
        <f>IF(B19="","",IF(AH19+AI19=0,"",AH19/(AH19+AI19)))</f>
        <v/>
      </c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9">
        <f>IF(B20="","",COUNTIF(C20:AG20,"P")+COUNTIF(C20:AG20,"L")+0.5*COUNTIF(C20:AG20,"H"))</f>
        <v/>
      </c>
      <c r="AI20" s="9">
        <f>IF(B20="","",COUNTIF(C20:AG20,"A")+0.5*COUNTIF(C20:AG20,"H"))</f>
        <v/>
      </c>
      <c r="AJ20" s="9">
        <f>IF(B20="","",COUNTIF(C20:AG20,"L"))</f>
        <v/>
      </c>
      <c r="AK20" s="9">
        <f>IF(B20="","",COUNTIF(C20:AG20,"H"))</f>
        <v/>
      </c>
      <c r="AL20" s="10">
        <f>IF(B20="","",IF(AH20+AI20=0,"",AH20/(AH20+AI20)))</f>
        <v/>
      </c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9">
        <f>IF(B21="","",COUNTIF(C21:AG21,"P")+COUNTIF(C21:AG21,"L")+0.5*COUNTIF(C21:AG21,"H"))</f>
        <v/>
      </c>
      <c r="AI21" s="9">
        <f>IF(B21="","",COUNTIF(C21:AG21,"A")+0.5*COUNTIF(C21:AG21,"H"))</f>
        <v/>
      </c>
      <c r="AJ21" s="9">
        <f>IF(B21="","",COUNTIF(C21:AG21,"L"))</f>
        <v/>
      </c>
      <c r="AK21" s="9">
        <f>IF(B21="","",COUNTIF(C21:AG21,"H"))</f>
        <v/>
      </c>
      <c r="AL21" s="10">
        <f>IF(B21="","",IF(AH21+AI21=0,"",AH21/(AH21+AI21)))</f>
        <v/>
      </c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9">
        <f>IF(B22="","",COUNTIF(C22:AG22,"P")+COUNTIF(C22:AG22,"L")+0.5*COUNTIF(C22:AG22,"H"))</f>
        <v/>
      </c>
      <c r="AI22" s="9">
        <f>IF(B22="","",COUNTIF(C22:AG22,"A")+0.5*COUNTIF(C22:AG22,"H"))</f>
        <v/>
      </c>
      <c r="AJ22" s="9">
        <f>IF(B22="","",COUNTIF(C22:AG22,"L"))</f>
        <v/>
      </c>
      <c r="AK22" s="9">
        <f>IF(B22="","",COUNTIF(C22:AG22,"H"))</f>
        <v/>
      </c>
      <c r="AL22" s="10">
        <f>IF(B22="","",IF(AH22+AI22=0,"",AH22/(AH22+AI22)))</f>
        <v/>
      </c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9">
        <f>IF(B23="","",COUNTIF(C23:AG23,"P")+COUNTIF(C23:AG23,"L")+0.5*COUNTIF(C23:AG23,"H"))</f>
        <v/>
      </c>
      <c r="AI23" s="9">
        <f>IF(B23="","",COUNTIF(C23:AG23,"A")+0.5*COUNTIF(C23:AG23,"H"))</f>
        <v/>
      </c>
      <c r="AJ23" s="9">
        <f>IF(B23="","",COUNTIF(C23:AG23,"L"))</f>
        <v/>
      </c>
      <c r="AK23" s="9">
        <f>IF(B23="","",COUNTIF(C23:AG23,"H"))</f>
        <v/>
      </c>
      <c r="AL23" s="10">
        <f>IF(B23="","",IF(AH23+AI23=0,"",AH23/(AH23+AI23)))</f>
        <v/>
      </c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9">
        <f>IF(B24="","",COUNTIF(C24:AG24,"P")+COUNTIF(C24:AG24,"L")+0.5*COUNTIF(C24:AG24,"H"))</f>
        <v/>
      </c>
      <c r="AI24" s="9">
        <f>IF(B24="","",COUNTIF(C24:AG24,"A")+0.5*COUNTIF(C24:AG24,"H"))</f>
        <v/>
      </c>
      <c r="AJ24" s="9">
        <f>IF(B24="","",COUNTIF(C24:AG24,"L"))</f>
        <v/>
      </c>
      <c r="AK24" s="9">
        <f>IF(B24="","",COUNTIF(C24:AG24,"H"))</f>
        <v/>
      </c>
      <c r="AL24" s="10">
        <f>IF(B24="","",IF(AH24+AI24=0,"",AH24/(AH24+AI24)))</f>
        <v/>
      </c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9">
        <f>IF(B25="","",COUNTIF(C25:AG25,"P")+COUNTIF(C25:AG25,"L")+0.5*COUNTIF(C25:AG25,"H"))</f>
        <v/>
      </c>
      <c r="AI25" s="9">
        <f>IF(B25="","",COUNTIF(C25:AG25,"A")+0.5*COUNTIF(C25:AG25,"H"))</f>
        <v/>
      </c>
      <c r="AJ25" s="9">
        <f>IF(B25="","",COUNTIF(C25:AG25,"L"))</f>
        <v/>
      </c>
      <c r="AK25" s="9">
        <f>IF(B25="","",COUNTIF(C25:AG25,"H"))</f>
        <v/>
      </c>
      <c r="AL25" s="10">
        <f>IF(B25="","",IF(AH25+AI25=0,"",AH25/(AH25+AI25)))</f>
        <v/>
      </c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9">
        <f>IF(B26="","",COUNTIF(C26:AG26,"P")+COUNTIF(C26:AG26,"L")+0.5*COUNTIF(C26:AG26,"H"))</f>
        <v/>
      </c>
      <c r="AI26" s="9">
        <f>IF(B26="","",COUNTIF(C26:AG26,"A")+0.5*COUNTIF(C26:AG26,"H"))</f>
        <v/>
      </c>
      <c r="AJ26" s="9">
        <f>IF(B26="","",COUNTIF(C26:AG26,"L"))</f>
        <v/>
      </c>
      <c r="AK26" s="9">
        <f>IF(B26="","",COUNTIF(C26:AG26,"H"))</f>
        <v/>
      </c>
      <c r="AL26" s="10">
        <f>IF(B26="","",IF(AH26+AI26=0,"",AH26/(AH26+AI26)))</f>
        <v/>
      </c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9">
        <f>IF(B27="","",COUNTIF(C27:AG27,"P")+COUNTIF(C27:AG27,"L")+0.5*COUNTIF(C27:AG27,"H"))</f>
        <v/>
      </c>
      <c r="AI27" s="9">
        <f>IF(B27="","",COUNTIF(C27:AG27,"A")+0.5*COUNTIF(C27:AG27,"H"))</f>
        <v/>
      </c>
      <c r="AJ27" s="9">
        <f>IF(B27="","",COUNTIF(C27:AG27,"L"))</f>
        <v/>
      </c>
      <c r="AK27" s="9">
        <f>IF(B27="","",COUNTIF(C27:AG27,"H"))</f>
        <v/>
      </c>
      <c r="AL27" s="10">
        <f>IF(B27="","",IF(AH27+AI27=0,"",AH27/(AH27+AI27)))</f>
        <v/>
      </c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9">
        <f>IF(B28="","",COUNTIF(C28:AG28,"P")+COUNTIF(C28:AG28,"L")+0.5*COUNTIF(C28:AG28,"H"))</f>
        <v/>
      </c>
      <c r="AI28" s="9">
        <f>IF(B28="","",COUNTIF(C28:AG28,"A")+0.5*COUNTIF(C28:AG28,"H"))</f>
        <v/>
      </c>
      <c r="AJ28" s="9">
        <f>IF(B28="","",COUNTIF(C28:AG28,"L"))</f>
        <v/>
      </c>
      <c r="AK28" s="9">
        <f>IF(B28="","",COUNTIF(C28:AG28,"H"))</f>
        <v/>
      </c>
      <c r="AL28" s="10">
        <f>IF(B28="","",IF(AH28+AI28=0,"",AH28/(AH28+AI28)))</f>
        <v/>
      </c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9">
        <f>IF(B29="","",COUNTIF(C29:AG29,"P")+COUNTIF(C29:AG29,"L")+0.5*COUNTIF(C29:AG29,"H"))</f>
        <v/>
      </c>
      <c r="AI29" s="9">
        <f>IF(B29="","",COUNTIF(C29:AG29,"A")+0.5*COUNTIF(C29:AG29,"H"))</f>
        <v/>
      </c>
      <c r="AJ29" s="9">
        <f>IF(B29="","",COUNTIF(C29:AG29,"L"))</f>
        <v/>
      </c>
      <c r="AK29" s="9">
        <f>IF(B29="","",COUNTIF(C29:AG29,"H"))</f>
        <v/>
      </c>
      <c r="AL29" s="10">
        <f>IF(B29="","",IF(AH29+AI29=0,"",AH29/(AH29+AI29)))</f>
        <v/>
      </c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9">
        <f>IF(B30="","",COUNTIF(C30:AG30,"P")+COUNTIF(C30:AG30,"L")+0.5*COUNTIF(C30:AG30,"H"))</f>
        <v/>
      </c>
      <c r="AI30" s="9">
        <f>IF(B30="","",COUNTIF(C30:AG30,"A")+0.5*COUNTIF(C30:AG30,"H"))</f>
        <v/>
      </c>
      <c r="AJ30" s="9">
        <f>IF(B30="","",COUNTIF(C30:AG30,"L"))</f>
        <v/>
      </c>
      <c r="AK30" s="9">
        <f>IF(B30="","",COUNTIF(C30:AG30,"H"))</f>
        <v/>
      </c>
      <c r="AL30" s="10">
        <f>IF(B30="","",IF(AH30+AI30=0,"",AH30/(AH30+AI30)))</f>
        <v/>
      </c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  <c r="AA31" s="8" t="n"/>
      <c r="AB31" s="8" t="n"/>
      <c r="AC31" s="8" t="n"/>
      <c r="AD31" s="8" t="n"/>
      <c r="AE31" s="8" t="n"/>
      <c r="AF31" s="8" t="n"/>
      <c r="AG31" s="8" t="n"/>
      <c r="AH31" s="9">
        <f>IF(B31="","",COUNTIF(C31:AG31,"P")+COUNTIF(C31:AG31,"L")+0.5*COUNTIF(C31:AG31,"H"))</f>
        <v/>
      </c>
      <c r="AI31" s="9">
        <f>IF(B31="","",COUNTIF(C31:AG31,"A")+0.5*COUNTIF(C31:AG31,"H"))</f>
        <v/>
      </c>
      <c r="AJ31" s="9">
        <f>IF(B31="","",COUNTIF(C31:AG31,"L"))</f>
        <v/>
      </c>
      <c r="AK31" s="9">
        <f>IF(B31="","",COUNTIF(C31:AG31,"H"))</f>
        <v/>
      </c>
      <c r="AL31" s="10">
        <f>IF(B31="","",IF(AH31+AI31=0,"",AH31/(AH31+AI31)))</f>
        <v/>
      </c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9">
        <f>IF(B32="","",COUNTIF(C32:AG32,"P")+COUNTIF(C32:AG32,"L")+0.5*COUNTIF(C32:AG32,"H"))</f>
        <v/>
      </c>
      <c r="AI32" s="9">
        <f>IF(B32="","",COUNTIF(C32:AG32,"A")+0.5*COUNTIF(C32:AG32,"H"))</f>
        <v/>
      </c>
      <c r="AJ32" s="9">
        <f>IF(B32="","",COUNTIF(C32:AG32,"L"))</f>
        <v/>
      </c>
      <c r="AK32" s="9">
        <f>IF(B32="","",COUNTIF(C32:AG32,"H"))</f>
        <v/>
      </c>
      <c r="AL32" s="10">
        <f>IF(B32="","",IF(AH32+AI32=0,"",AH32/(AH32+AI32)))</f>
        <v/>
      </c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9">
        <f>IF(B33="","",COUNTIF(C33:AG33,"P")+COUNTIF(C33:AG33,"L")+0.5*COUNTIF(C33:AG33,"H"))</f>
        <v/>
      </c>
      <c r="AI33" s="9">
        <f>IF(B33="","",COUNTIF(C33:AG33,"A")+0.5*COUNTIF(C33:AG33,"H"))</f>
        <v/>
      </c>
      <c r="AJ33" s="9">
        <f>IF(B33="","",COUNTIF(C33:AG33,"L"))</f>
        <v/>
      </c>
      <c r="AK33" s="9">
        <f>IF(B33="","",COUNTIF(C33:AG33,"H"))</f>
        <v/>
      </c>
      <c r="AL33" s="10">
        <f>IF(B33="","",IF(AH33+AI33=0,"",AH33/(AH33+AI33)))</f>
        <v/>
      </c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9">
        <f>IF(B34="","",COUNTIF(C34:AG34,"P")+COUNTIF(C34:AG34,"L")+0.5*COUNTIF(C34:AG34,"H"))</f>
        <v/>
      </c>
      <c r="AI34" s="9">
        <f>IF(B34="","",COUNTIF(C34:AG34,"A")+0.5*COUNTIF(C34:AG34,"H"))</f>
        <v/>
      </c>
      <c r="AJ34" s="9">
        <f>IF(B34="","",COUNTIF(C34:AG34,"L"))</f>
        <v/>
      </c>
      <c r="AK34" s="9">
        <f>IF(B34="","",COUNTIF(C34:AG34,"H"))</f>
        <v/>
      </c>
      <c r="AL34" s="10">
        <f>IF(B34="","",IF(AH34+AI34=0,"",AH34/(AH34+AI34)))</f>
        <v/>
      </c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9">
        <f>IF(B35="","",COUNTIF(C35:AG35,"P")+COUNTIF(C35:AG35,"L")+0.5*COUNTIF(C35:AG35,"H"))</f>
        <v/>
      </c>
      <c r="AI35" s="9">
        <f>IF(B35="","",COUNTIF(C35:AG35,"A")+0.5*COUNTIF(C35:AG35,"H"))</f>
        <v/>
      </c>
      <c r="AJ35" s="9">
        <f>IF(B35="","",COUNTIF(C35:AG35,"L"))</f>
        <v/>
      </c>
      <c r="AK35" s="9">
        <f>IF(B35="","",COUNTIF(C35:AG35,"H"))</f>
        <v/>
      </c>
      <c r="AL35" s="10">
        <f>IF(B35="","",IF(AH35+AI35=0,"",AH35/(AH35+AI35)))</f>
        <v/>
      </c>
    </row>
    <row r="38">
      <c r="A38" s="11" t="inlineStr">
        <is>
          <t>Free template by Softotech Solutions (softotech.net). For educational and general use only, not financial or legal advice.</t>
        </is>
      </c>
    </row>
  </sheetData>
  <mergeCells count="3">
    <mergeCell ref="A38:L38"/>
    <mergeCell ref="A2:AN2"/>
    <mergeCell ref="A1:AN1"/>
  </mergeCells>
  <conditionalFormatting sqref="C6:AG35">
    <cfRule type="expression" priority="1" dxfId="0">
      <formula>C6="A"</formula>
    </cfRule>
    <cfRule type="expression" priority="2" dxfId="1">
      <formula>C6="L"</formula>
    </cfRule>
    <cfRule type="expression" priority="3" dxfId="2">
      <formula>C6="P"</formula>
    </cfRule>
  </conditionalFormatting>
  <dataValidations count="1">
    <dataValidation sqref="C6:AG35" showDropDown="0" showInputMessage="0" showErrorMessage="0" allowBlank="1" type="list">
      <formula1>"P,A,L,H"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Attendance Sheet Template</t>
        </is>
      </c>
    </row>
    <row r="3">
      <c r="A3" s="13" t="inlineStr">
        <is>
          <t>1. Enter the first day of the month in C3. Day numbers and weekday letters update.</t>
        </is>
      </c>
    </row>
    <row r="4">
      <c r="A4" s="13" t="inlineStr">
        <is>
          <t>2. List names and choose P, A, L or H in each day. Weekends can stay blank.</t>
        </is>
      </c>
    </row>
    <row r="5">
      <c r="A5" s="13" t="inlineStr">
        <is>
          <t>3. Present counts P and L plus half days. Attendance % = present / (present + absent).</t>
        </is>
      </c>
    </row>
    <row r="6">
      <c r="A6" s="13" t="inlineStr">
        <is>
          <t>4. Sample data for March 2026 is included. Overwrite it.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1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